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S:\RETI\INDAGINI RACCOLTE DATI\ELETTRICO\RaMoA - Rapporto Monitoraggio Avanzamento PdS_da 2024\Per invio_30set24\"/>
    </mc:Choice>
  </mc:AlternateContent>
  <xr:revisionPtr revIDLastSave="0" documentId="13_ncr:1_{6E6EA036-CFB0-49F0-82C0-0EEC11C33D0A}" xr6:coauthVersionLast="47" xr6:coauthVersionMax="47" xr10:uidLastSave="{00000000-0000-0000-0000-000000000000}"/>
  <bookViews>
    <workbookView xWindow="-113" yWindow="-113" windowWidth="24267" windowHeight="13148" tabRatio="779" xr2:uid="{00000000-000D-0000-FFFF-FFFF00000000}"/>
  </bookViews>
  <sheets>
    <sheet name="Monitoraggio PdS" sheetId="3" r:id="rId1"/>
  </sheets>
  <definedNames>
    <definedName name="_xlnm._FilterDatabase" localSheetId="0" hidden="1">'Monitoraggio PdS'!$A$2:$Q$65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3" l="1"/>
  <c r="Q60" i="3"/>
  <c r="Q57" i="3"/>
  <c r="Q54" i="3"/>
  <c r="Q51" i="3"/>
  <c r="Q48" i="3"/>
  <c r="Q45" i="3"/>
  <c r="Q42" i="3"/>
  <c r="Q39" i="3"/>
  <c r="Q36" i="3"/>
  <c r="Q33" i="3"/>
  <c r="Q30" i="3"/>
  <c r="Q27" i="3"/>
  <c r="Q24" i="3"/>
  <c r="Q21" i="3"/>
  <c r="Q18" i="3"/>
  <c r="Q15" i="3"/>
  <c r="Q12" i="3"/>
  <c r="Q9" i="3"/>
  <c r="Q6" i="3"/>
  <c r="Q3" i="3"/>
  <c r="N33" i="3"/>
  <c r="N60" i="3"/>
  <c r="N57" i="3"/>
  <c r="N54" i="3"/>
  <c r="N51" i="3"/>
  <c r="N48" i="3"/>
  <c r="N45" i="3"/>
  <c r="N42" i="3"/>
  <c r="N18" i="3" l="1"/>
  <c r="N15" i="3"/>
</calcChain>
</file>

<file path=xl/sharedStrings.xml><?xml version="1.0" encoding="utf-8"?>
<sst xmlns="http://schemas.openxmlformats.org/spreadsheetml/2006/main" count="196" uniqueCount="80">
  <si>
    <t>Codice intervento</t>
  </si>
  <si>
    <t>Nome Intervento</t>
  </si>
  <si>
    <t xml:space="preserve">Principale finalità intervento </t>
  </si>
  <si>
    <t>Area geografica</t>
  </si>
  <si>
    <t>Livello di tensione (AT, MT o BT)</t>
  </si>
  <si>
    <t>Anno di pianificazione</t>
  </si>
  <si>
    <t>Data di avvio lavori</t>
  </si>
  <si>
    <t>Data di entrata in esercizio</t>
  </si>
  <si>
    <t>Stato dell'intervento</t>
  </si>
  <si>
    <t xml:space="preserve">Modifiche rilevanti intervenute rispetto all'ultima versione del Piano di Sviluppo  </t>
  </si>
  <si>
    <t xml:space="preserve">Avanzamento rispetto all'ultima versione del Piano di Sviluppo </t>
  </si>
  <si>
    <t>Principale motivazione  ritardo/posticipazione/anticipazione</t>
  </si>
  <si>
    <t>Costi di investimento</t>
  </si>
  <si>
    <t>Codice identificativo del progetto nel formato NomeDSO - PdS annox - numero progressivo</t>
  </si>
  <si>
    <t>Driver</t>
  </si>
  <si>
    <t>Livello di tensione interessato dall'intervento</t>
  </si>
  <si>
    <t>Primo anno di inserimento nel Piano</t>
  </si>
  <si>
    <t>Anno previsto o effettivo di avvio dei lavori</t>
  </si>
  <si>
    <t>Anno previsto o effettivo di entrata in esercizio dell'intervento</t>
  </si>
  <si>
    <t>Indicazione dello stato di avanzamento dell'intervento: pianificato, in autorizzazione, autorizzato e in fase di progettazione esecutiva, in costruzione, completato, cancellato</t>
  </si>
  <si>
    <t>Indicazione del progresso dell'intervento: in anticipo, come da programma, in ritardo, posticipazione volontaria, cancellato</t>
  </si>
  <si>
    <t>Indicazione delle eventuali cause di ritardo, posticipazione volontaria o cancellazione: ritardo nelle autorizzazioni, annullamento richiesta di connessione, etc.</t>
  </si>
  <si>
    <t>Investimento consuntivato cumulato al 31.12.n-1 (€)</t>
  </si>
  <si>
    <t>Costo di investimento totale atteso (€)</t>
  </si>
  <si>
    <t>Variazione costo rispetto ultimo Piano di sviluppo (€)</t>
  </si>
  <si>
    <t>Costo di investimento totale atteso (€) (PdS 2023)</t>
  </si>
  <si>
    <t>ireti-PdS2025-001</t>
  </si>
  <si>
    <t>CP MICHELIN</t>
  </si>
  <si>
    <t>Loadability</t>
  </si>
  <si>
    <t>Area Torino</t>
  </si>
  <si>
    <t>AT</t>
  </si>
  <si>
    <t>In costruzione</t>
  </si>
  <si>
    <t>come da programma</t>
  </si>
  <si>
    <t>Qualità tecnica</t>
  </si>
  <si>
    <t xml:space="preserve">Hosting Capacity </t>
  </si>
  <si>
    <t>ireti-PdS2025-002</t>
  </si>
  <si>
    <t>CP BRAMANTE</t>
  </si>
  <si>
    <t>ireti-PdS2025-003</t>
  </si>
  <si>
    <t>REVAMPING CP SUD OVEST</t>
  </si>
  <si>
    <t>Pianificato</t>
  </si>
  <si>
    <t>ireti-PdS2025-004</t>
  </si>
  <si>
    <t>REVAMPING CP SUD</t>
  </si>
  <si>
    <t>ireti-PdS2025-005</t>
  </si>
  <si>
    <t>COMPENSAZIONE REATTIVA</t>
  </si>
  <si>
    <t>Gestione energia reattiva</t>
  </si>
  <si>
    <t>MT</t>
  </si>
  <si>
    <t>in ritardo</t>
  </si>
  <si>
    <t>ireti-PdS2025-006</t>
  </si>
  <si>
    <t>Area Parma</t>
  </si>
  <si>
    <t>ireti-PdS2025-007</t>
  </si>
  <si>
    <t>CONNESSIONI UTENZA</t>
  </si>
  <si>
    <t>BT</t>
  </si>
  <si>
    <t>In costruzione*</t>
  </si>
  <si>
    <t>ireti-PdS2025-008</t>
  </si>
  <si>
    <t>ireti-PdS2025-009</t>
  </si>
  <si>
    <t>RINNOVO RETE MT E CABINE MT/BT</t>
  </si>
  <si>
    <t>ireti-PdS2025-010</t>
  </si>
  <si>
    <t>INCREMENTO RESILIENZA RETE MT</t>
  </si>
  <si>
    <t>Resilienza</t>
  </si>
  <si>
    <t>ireti-PdS2025-011</t>
  </si>
  <si>
    <t>ireti-PdS2025-012</t>
  </si>
  <si>
    <t>TELECONTROLLO RETE</t>
  </si>
  <si>
    <t>Digitalizzazione</t>
  </si>
  <si>
    <t>ireti-PdS2025-013</t>
  </si>
  <si>
    <t>ireti-PdS2025-014</t>
  </si>
  <si>
    <t>MANUTENZIONI STRAORDINARIE</t>
  </si>
  <si>
    <t>NA</t>
  </si>
  <si>
    <t>ireti-PdS2025-015</t>
  </si>
  <si>
    <t>ireti-PdS2025-016</t>
  </si>
  <si>
    <t>COLONNE MONTANTI</t>
  </si>
  <si>
    <t>ireti-PdS2025-017</t>
  </si>
  <si>
    <t>SOSTITUZIONE TR AT/MT</t>
  </si>
  <si>
    <t>ireti-PdS2025-018</t>
  </si>
  <si>
    <t>ireti-PdS2025-019</t>
  </si>
  <si>
    <t>MANUTENZIONI CP</t>
  </si>
  <si>
    <t>ireti-PdS2025-020</t>
  </si>
  <si>
    <t>ireti-PdS2025-021</t>
  </si>
  <si>
    <t>POTENZIAMENTO SISTEMI INFORMATIVI</t>
  </si>
  <si>
    <t>*interventi aggregati</t>
  </si>
  <si>
    <t>* intervento di natura aggregata. Quindi l'informazione in tabella rappresenta lo stato prevalente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</si>
</sst>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79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1" fillId="3" borderId="1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5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vertical="top"/>
    </xf>
    <xf numFmtId="0" fontId="11" fillId="2" borderId="13" xfId="0" applyFont="1" applyFill="1" applyBorder="1" applyAlignment="1">
      <alignment wrapText="1"/>
    </xf>
    <xf numFmtId="0" fontId="8" fillId="0" borderId="0" xfId="0" applyFont="1" applyAlignment="1">
      <alignment horizontal="left"/>
    </xf>
    <xf numFmtId="44" fontId="12" fillId="4" borderId="5" xfId="1" applyFont="1" applyFill="1" applyBorder="1" applyAlignment="1">
      <alignment horizontal="center" vertical="center"/>
    </xf>
    <xf numFmtId="44" fontId="12" fillId="4" borderId="6" xfId="1" applyFont="1" applyFill="1" applyBorder="1" applyAlignment="1">
      <alignment horizontal="center" vertical="center"/>
    </xf>
    <xf numFmtId="44" fontId="12" fillId="4" borderId="19" xfId="1" applyFont="1" applyFill="1" applyBorder="1" applyAlignment="1">
      <alignment horizontal="center" vertical="center"/>
    </xf>
    <xf numFmtId="3" fontId="15" fillId="4" borderId="20" xfId="0" applyNumberFormat="1" applyFont="1" applyFill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4" borderId="2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4" fontId="12" fillId="4" borderId="8" xfId="1" applyFont="1" applyFill="1" applyBorder="1" applyAlignment="1">
      <alignment horizontal="right" vertical="center" wrapText="1"/>
    </xf>
    <xf numFmtId="44" fontId="12" fillId="4" borderId="1" xfId="1" applyFont="1" applyFill="1" applyBorder="1" applyAlignment="1">
      <alignment horizontal="right" vertical="center" wrapText="1"/>
    </xf>
    <xf numFmtId="44" fontId="12" fillId="4" borderId="10" xfId="1" applyFont="1" applyFill="1" applyBorder="1" applyAlignment="1">
      <alignment horizontal="righ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4" fontId="12" fillId="4" borderId="16" xfId="1" applyFont="1" applyFill="1" applyBorder="1" applyAlignment="1">
      <alignment horizontal="right" vertical="center" wrapText="1"/>
    </xf>
    <xf numFmtId="44" fontId="12" fillId="4" borderId="17" xfId="1" applyFont="1" applyFill="1" applyBorder="1" applyAlignment="1">
      <alignment horizontal="right" vertical="center" wrapText="1"/>
    </xf>
    <xf numFmtId="44" fontId="12" fillId="4" borderId="18" xfId="1" applyFont="1" applyFill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CCFFCC"/>
      <color rgb="FFC0C0C0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ADBC-8106-4CFF-9F48-E2AB53CABB88}">
  <dimension ref="A1:Q70"/>
  <sheetViews>
    <sheetView tabSelected="1" zoomScale="85" zoomScaleNormal="85" workbookViewId="0">
      <pane xSplit="6" ySplit="2" topLeftCell="G57" activePane="bottomRight" state="frozen"/>
      <selection pane="topRight" activeCell="G1" sqref="G1"/>
      <selection pane="bottomLeft" activeCell="A3" sqref="A3"/>
      <selection pane="bottomRight" activeCell="P69" sqref="P69"/>
    </sheetView>
  </sheetViews>
  <sheetFormatPr defaultRowHeight="15.05" x14ac:dyDescent="0.3"/>
  <cols>
    <col min="1" max="1" width="20.88671875" hidden="1" customWidth="1"/>
    <col min="2" max="2" width="21.88671875" customWidth="1"/>
    <col min="3" max="3" width="29.5546875" customWidth="1"/>
    <col min="4" max="4" width="22.88671875" customWidth="1"/>
    <col min="5" max="5" width="19.5546875" customWidth="1"/>
    <col min="6" max="6" width="20.88671875" customWidth="1"/>
    <col min="7" max="7" width="22.44140625" customWidth="1"/>
    <col min="8" max="9" width="18.109375"/>
    <col min="10" max="12" width="37" customWidth="1"/>
    <col min="13" max="13" width="37.88671875" customWidth="1"/>
    <col min="14" max="14" width="21.44140625" customWidth="1"/>
    <col min="15" max="16" width="15.88671875" customWidth="1"/>
    <col min="17" max="17" width="29.33203125" customWidth="1"/>
  </cols>
  <sheetData>
    <row r="1" spans="2:17" ht="75" customHeight="1" thickBot="1" x14ac:dyDescent="0.35">
      <c r="B1" s="15" t="s">
        <v>0</v>
      </c>
      <c r="C1" s="70" t="s">
        <v>1</v>
      </c>
      <c r="D1" s="16" t="s">
        <v>2</v>
      </c>
      <c r="E1" s="72" t="s">
        <v>3</v>
      </c>
      <c r="F1" s="1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17" t="s">
        <v>11</v>
      </c>
      <c r="N1" s="77" t="s">
        <v>12</v>
      </c>
      <c r="O1" s="78"/>
      <c r="P1" s="78"/>
      <c r="Q1" s="78"/>
    </row>
    <row r="2" spans="2:17" ht="119" customHeight="1" thickBot="1" x14ac:dyDescent="0.35">
      <c r="B2" s="4" t="s">
        <v>13</v>
      </c>
      <c r="C2" s="71"/>
      <c r="D2" s="27" t="s">
        <v>14</v>
      </c>
      <c r="E2" s="73"/>
      <c r="F2" s="5" t="s">
        <v>15</v>
      </c>
      <c r="G2" s="6" t="s">
        <v>16</v>
      </c>
      <c r="H2" s="5" t="s">
        <v>17</v>
      </c>
      <c r="I2" s="5" t="s">
        <v>18</v>
      </c>
      <c r="J2" s="5" t="s">
        <v>19</v>
      </c>
      <c r="K2" s="5"/>
      <c r="L2" s="7" t="s">
        <v>20</v>
      </c>
      <c r="M2" s="18" t="s">
        <v>21</v>
      </c>
      <c r="N2" s="20" t="s">
        <v>22</v>
      </c>
      <c r="O2" s="21" t="s">
        <v>23</v>
      </c>
      <c r="P2" s="28" t="s">
        <v>25</v>
      </c>
      <c r="Q2" s="22" t="s">
        <v>24</v>
      </c>
    </row>
    <row r="3" spans="2:17" x14ac:dyDescent="0.3">
      <c r="B3" s="50" t="s">
        <v>26</v>
      </c>
      <c r="C3" s="53" t="s">
        <v>27</v>
      </c>
      <c r="D3" s="14" t="s">
        <v>28</v>
      </c>
      <c r="E3" s="56" t="s">
        <v>29</v>
      </c>
      <c r="F3" s="59" t="s">
        <v>30</v>
      </c>
      <c r="G3" s="41">
        <v>2021</v>
      </c>
      <c r="H3" s="38">
        <v>2023</v>
      </c>
      <c r="I3" s="38">
        <v>2027</v>
      </c>
      <c r="J3" s="38" t="s">
        <v>31</v>
      </c>
      <c r="K3" s="41"/>
      <c r="L3" s="41" t="s">
        <v>32</v>
      </c>
      <c r="M3" s="47"/>
      <c r="N3" s="74">
        <v>2865275</v>
      </c>
      <c r="O3" s="30">
        <v>13963205</v>
      </c>
      <c r="P3" s="30">
        <v>14097930</v>
      </c>
      <c r="Q3" s="33">
        <f>O3-P3</f>
        <v>-134725</v>
      </c>
    </row>
    <row r="4" spans="2:17" x14ac:dyDescent="0.3">
      <c r="B4" s="51"/>
      <c r="C4" s="54"/>
      <c r="D4" s="25" t="s">
        <v>33</v>
      </c>
      <c r="E4" s="57"/>
      <c r="F4" s="60"/>
      <c r="G4" s="42"/>
      <c r="H4" s="39"/>
      <c r="I4" s="39"/>
      <c r="J4" s="39"/>
      <c r="K4" s="42"/>
      <c r="L4" s="42"/>
      <c r="M4" s="48"/>
      <c r="N4" s="75"/>
      <c r="O4" s="31"/>
      <c r="P4" s="31"/>
      <c r="Q4" s="34"/>
    </row>
    <row r="5" spans="2:17" ht="15.05" customHeight="1" thickBot="1" x14ac:dyDescent="0.35">
      <c r="B5" s="52"/>
      <c r="C5" s="55"/>
      <c r="D5" s="26" t="s">
        <v>34</v>
      </c>
      <c r="E5" s="58"/>
      <c r="F5" s="61"/>
      <c r="G5" s="43"/>
      <c r="H5" s="40"/>
      <c r="I5" s="40"/>
      <c r="J5" s="40"/>
      <c r="K5" s="43"/>
      <c r="L5" s="43"/>
      <c r="M5" s="49"/>
      <c r="N5" s="76"/>
      <c r="O5" s="32"/>
      <c r="P5" s="32"/>
      <c r="Q5" s="35"/>
    </row>
    <row r="6" spans="2:17" x14ac:dyDescent="0.3">
      <c r="B6" s="50" t="s">
        <v>35</v>
      </c>
      <c r="C6" s="53" t="s">
        <v>36</v>
      </c>
      <c r="D6" s="14" t="s">
        <v>33</v>
      </c>
      <c r="E6" s="56" t="s">
        <v>29</v>
      </c>
      <c r="F6" s="59" t="s">
        <v>30</v>
      </c>
      <c r="G6" s="41">
        <v>2021</v>
      </c>
      <c r="H6" s="41">
        <v>2024</v>
      </c>
      <c r="I6" s="41">
        <v>2026</v>
      </c>
      <c r="J6" s="38" t="s">
        <v>31</v>
      </c>
      <c r="K6" s="41"/>
      <c r="L6" s="41" t="s">
        <v>32</v>
      </c>
      <c r="M6" s="47"/>
      <c r="N6" s="74">
        <v>1378294</v>
      </c>
      <c r="O6" s="30">
        <v>19878284</v>
      </c>
      <c r="P6" s="30">
        <v>19299990</v>
      </c>
      <c r="Q6" s="33">
        <f t="shared" ref="Q6" si="0">O6-P6</f>
        <v>578294</v>
      </c>
    </row>
    <row r="7" spans="2:17" x14ac:dyDescent="0.3">
      <c r="B7" s="51"/>
      <c r="C7" s="54"/>
      <c r="D7" s="25" t="s">
        <v>34</v>
      </c>
      <c r="E7" s="57"/>
      <c r="F7" s="60"/>
      <c r="G7" s="42"/>
      <c r="H7" s="42"/>
      <c r="I7" s="42"/>
      <c r="J7" s="39"/>
      <c r="K7" s="42"/>
      <c r="L7" s="42"/>
      <c r="M7" s="48"/>
      <c r="N7" s="75"/>
      <c r="O7" s="31"/>
      <c r="P7" s="31"/>
      <c r="Q7" s="34"/>
    </row>
    <row r="8" spans="2:17" ht="15.05" customHeight="1" thickBot="1" x14ac:dyDescent="0.35">
      <c r="B8" s="52"/>
      <c r="C8" s="55"/>
      <c r="D8" s="26"/>
      <c r="E8" s="58"/>
      <c r="F8" s="61"/>
      <c r="G8" s="43"/>
      <c r="H8" s="43"/>
      <c r="I8" s="43"/>
      <c r="J8" s="40"/>
      <c r="K8" s="43"/>
      <c r="L8" s="43"/>
      <c r="M8" s="49"/>
      <c r="N8" s="76"/>
      <c r="O8" s="32"/>
      <c r="P8" s="32"/>
      <c r="Q8" s="35"/>
    </row>
    <row r="9" spans="2:17" x14ac:dyDescent="0.3">
      <c r="B9" s="50" t="s">
        <v>37</v>
      </c>
      <c r="C9" s="53" t="s">
        <v>38</v>
      </c>
      <c r="D9" s="14" t="s">
        <v>33</v>
      </c>
      <c r="E9" s="67" t="s">
        <v>29</v>
      </c>
      <c r="F9" s="59" t="s">
        <v>30</v>
      </c>
      <c r="G9" s="41">
        <v>2023</v>
      </c>
      <c r="H9" s="41">
        <v>2026</v>
      </c>
      <c r="I9" s="38">
        <v>2026</v>
      </c>
      <c r="J9" s="38" t="s">
        <v>39</v>
      </c>
      <c r="K9" s="41"/>
      <c r="L9" s="41" t="s">
        <v>32</v>
      </c>
      <c r="M9" s="47"/>
      <c r="N9" s="44">
        <v>0</v>
      </c>
      <c r="O9" s="30">
        <v>2500000</v>
      </c>
      <c r="P9" s="30">
        <v>2500000</v>
      </c>
      <c r="Q9" s="33">
        <f t="shared" ref="Q9" si="1">O9-P9</f>
        <v>0</v>
      </c>
    </row>
    <row r="10" spans="2:17" x14ac:dyDescent="0.3">
      <c r="B10" s="51"/>
      <c r="C10" s="54"/>
      <c r="D10" s="25"/>
      <c r="E10" s="68"/>
      <c r="F10" s="60"/>
      <c r="G10" s="42"/>
      <c r="H10" s="42"/>
      <c r="I10" s="39"/>
      <c r="J10" s="39"/>
      <c r="K10" s="42"/>
      <c r="L10" s="42"/>
      <c r="M10" s="48"/>
      <c r="N10" s="45"/>
      <c r="O10" s="31"/>
      <c r="P10" s="31"/>
      <c r="Q10" s="34"/>
    </row>
    <row r="11" spans="2:17" ht="15.05" customHeight="1" thickBot="1" x14ac:dyDescent="0.35">
      <c r="B11" s="52"/>
      <c r="C11" s="55"/>
      <c r="D11" s="26"/>
      <c r="E11" s="69"/>
      <c r="F11" s="61"/>
      <c r="G11" s="43"/>
      <c r="H11" s="43"/>
      <c r="I11" s="40"/>
      <c r="J11" s="40"/>
      <c r="K11" s="43"/>
      <c r="L11" s="43"/>
      <c r="M11" s="49"/>
      <c r="N11" s="46"/>
      <c r="O11" s="32"/>
      <c r="P11" s="32"/>
      <c r="Q11" s="35"/>
    </row>
    <row r="12" spans="2:17" x14ac:dyDescent="0.3">
      <c r="B12" s="50" t="s">
        <v>40</v>
      </c>
      <c r="C12" s="53" t="s">
        <v>41</v>
      </c>
      <c r="D12" s="14" t="s">
        <v>33</v>
      </c>
      <c r="E12" s="56" t="s">
        <v>29</v>
      </c>
      <c r="F12" s="59" t="s">
        <v>30</v>
      </c>
      <c r="G12" s="41">
        <v>2021</v>
      </c>
      <c r="H12" s="38">
        <v>2026</v>
      </c>
      <c r="I12" s="38">
        <v>2027</v>
      </c>
      <c r="J12" s="38" t="s">
        <v>39</v>
      </c>
      <c r="K12" s="41"/>
      <c r="L12" s="41" t="s">
        <v>32</v>
      </c>
      <c r="M12" s="47"/>
      <c r="N12" s="44">
        <v>0</v>
      </c>
      <c r="O12" s="30">
        <v>1300000</v>
      </c>
      <c r="P12" s="30">
        <v>1300000</v>
      </c>
      <c r="Q12" s="33">
        <f t="shared" ref="Q12" si="2">O12-P12</f>
        <v>0</v>
      </c>
    </row>
    <row r="13" spans="2:17" x14ac:dyDescent="0.3">
      <c r="B13" s="51"/>
      <c r="C13" s="54"/>
      <c r="D13" s="25"/>
      <c r="E13" s="57"/>
      <c r="F13" s="60"/>
      <c r="G13" s="42"/>
      <c r="H13" s="39"/>
      <c r="I13" s="39"/>
      <c r="J13" s="39"/>
      <c r="K13" s="42"/>
      <c r="L13" s="42"/>
      <c r="M13" s="48"/>
      <c r="N13" s="45"/>
      <c r="O13" s="31"/>
      <c r="P13" s="31"/>
      <c r="Q13" s="34"/>
    </row>
    <row r="14" spans="2:17" ht="15.05" customHeight="1" thickBot="1" x14ac:dyDescent="0.35">
      <c r="B14" s="52"/>
      <c r="C14" s="55"/>
      <c r="D14" s="26"/>
      <c r="E14" s="58"/>
      <c r="F14" s="61"/>
      <c r="G14" s="43"/>
      <c r="H14" s="40"/>
      <c r="I14" s="40"/>
      <c r="J14" s="40"/>
      <c r="K14" s="43"/>
      <c r="L14" s="43"/>
      <c r="M14" s="49"/>
      <c r="N14" s="46"/>
      <c r="O14" s="32"/>
      <c r="P14" s="32"/>
      <c r="Q14" s="35"/>
    </row>
    <row r="15" spans="2:17" ht="15.05" customHeight="1" x14ac:dyDescent="0.3">
      <c r="B15" s="50" t="s">
        <v>42</v>
      </c>
      <c r="C15" s="53" t="s">
        <v>43</v>
      </c>
      <c r="D15" s="65" t="s">
        <v>44</v>
      </c>
      <c r="E15" s="56" t="s">
        <v>29</v>
      </c>
      <c r="F15" s="62" t="s">
        <v>45</v>
      </c>
      <c r="G15" s="41">
        <v>2023</v>
      </c>
      <c r="H15" s="38">
        <v>2022</v>
      </c>
      <c r="I15" s="38">
        <v>2028</v>
      </c>
      <c r="J15" s="38" t="s">
        <v>31</v>
      </c>
      <c r="K15" s="41"/>
      <c r="L15" s="41" t="s">
        <v>46</v>
      </c>
      <c r="M15" s="47"/>
      <c r="N15" s="44">
        <f>113981+1179434</f>
        <v>1293415</v>
      </c>
      <c r="O15" s="30">
        <v>7062656</v>
      </c>
      <c r="P15" s="30">
        <v>7339626</v>
      </c>
      <c r="Q15" s="33">
        <f t="shared" ref="Q15" si="3">O15-P15</f>
        <v>-276970</v>
      </c>
    </row>
    <row r="16" spans="2:17" x14ac:dyDescent="0.3">
      <c r="B16" s="51"/>
      <c r="C16" s="54"/>
      <c r="D16" s="66"/>
      <c r="E16" s="57"/>
      <c r="F16" s="63"/>
      <c r="G16" s="42"/>
      <c r="H16" s="39"/>
      <c r="I16" s="39"/>
      <c r="J16" s="39"/>
      <c r="K16" s="42"/>
      <c r="L16" s="42"/>
      <c r="M16" s="48"/>
      <c r="N16" s="45"/>
      <c r="O16" s="31"/>
      <c r="P16" s="31"/>
      <c r="Q16" s="34"/>
    </row>
    <row r="17" spans="2:17" ht="15.05" customHeight="1" thickBot="1" x14ac:dyDescent="0.35">
      <c r="B17" s="52"/>
      <c r="C17" s="55"/>
      <c r="D17" s="26"/>
      <c r="E17" s="58"/>
      <c r="F17" s="64"/>
      <c r="G17" s="43"/>
      <c r="H17" s="40"/>
      <c r="I17" s="40"/>
      <c r="J17" s="40"/>
      <c r="K17" s="43"/>
      <c r="L17" s="43"/>
      <c r="M17" s="49"/>
      <c r="N17" s="46"/>
      <c r="O17" s="32"/>
      <c r="P17" s="32"/>
      <c r="Q17" s="35"/>
    </row>
    <row r="18" spans="2:17" x14ac:dyDescent="0.3">
      <c r="B18" s="50" t="s">
        <v>47</v>
      </c>
      <c r="C18" s="53" t="s">
        <v>43</v>
      </c>
      <c r="D18" s="65" t="s">
        <v>44</v>
      </c>
      <c r="E18" s="56" t="s">
        <v>48</v>
      </c>
      <c r="F18" s="62" t="s">
        <v>45</v>
      </c>
      <c r="G18" s="41">
        <v>2023</v>
      </c>
      <c r="H18" s="38">
        <v>2022</v>
      </c>
      <c r="I18" s="38">
        <v>2026</v>
      </c>
      <c r="J18" s="38" t="s">
        <v>31</v>
      </c>
      <c r="K18" s="41"/>
      <c r="L18" s="41" t="s">
        <v>32</v>
      </c>
      <c r="M18" s="47"/>
      <c r="N18" s="44">
        <f>37994+539724</f>
        <v>577718</v>
      </c>
      <c r="O18" s="30">
        <v>2500798</v>
      </c>
      <c r="P18" s="30">
        <v>2446542</v>
      </c>
      <c r="Q18" s="33">
        <f t="shared" ref="Q18" si="4">O18-P18</f>
        <v>54256</v>
      </c>
    </row>
    <row r="19" spans="2:17" x14ac:dyDescent="0.3">
      <c r="B19" s="51"/>
      <c r="C19" s="54"/>
      <c r="D19" s="66"/>
      <c r="E19" s="57"/>
      <c r="F19" s="63"/>
      <c r="G19" s="42"/>
      <c r="H19" s="39"/>
      <c r="I19" s="39"/>
      <c r="J19" s="39"/>
      <c r="K19" s="42"/>
      <c r="L19" s="42"/>
      <c r="M19" s="48"/>
      <c r="N19" s="45"/>
      <c r="O19" s="31"/>
      <c r="P19" s="31"/>
      <c r="Q19" s="34"/>
    </row>
    <row r="20" spans="2:17" ht="15.05" customHeight="1" thickBot="1" x14ac:dyDescent="0.35">
      <c r="B20" s="52"/>
      <c r="C20" s="55"/>
      <c r="D20" s="26"/>
      <c r="E20" s="58"/>
      <c r="F20" s="64"/>
      <c r="G20" s="43"/>
      <c r="H20" s="40"/>
      <c r="I20" s="40"/>
      <c r="J20" s="40"/>
      <c r="K20" s="43"/>
      <c r="L20" s="43"/>
      <c r="M20" s="49"/>
      <c r="N20" s="46"/>
      <c r="O20" s="32"/>
      <c r="P20" s="32"/>
      <c r="Q20" s="35"/>
    </row>
    <row r="21" spans="2:17" ht="15.05" customHeight="1" x14ac:dyDescent="0.3">
      <c r="B21" s="50" t="s">
        <v>49</v>
      </c>
      <c r="C21" s="53" t="s">
        <v>50</v>
      </c>
      <c r="D21" s="14" t="s">
        <v>28</v>
      </c>
      <c r="E21" s="56" t="s">
        <v>48</v>
      </c>
      <c r="F21" s="62" t="s">
        <v>51</v>
      </c>
      <c r="G21" s="41">
        <v>2023</v>
      </c>
      <c r="H21" s="41">
        <v>2023</v>
      </c>
      <c r="I21" s="38">
        <v>2027</v>
      </c>
      <c r="J21" s="38" t="s">
        <v>52</v>
      </c>
      <c r="K21" s="41"/>
      <c r="L21" s="41" t="s">
        <v>32</v>
      </c>
      <c r="M21" s="47"/>
      <c r="N21" s="44">
        <v>3962027</v>
      </c>
      <c r="O21" s="30">
        <v>20262027</v>
      </c>
      <c r="P21" s="30">
        <v>19200000</v>
      </c>
      <c r="Q21" s="33">
        <f t="shared" ref="Q21" si="5">O21-P21</f>
        <v>1062027</v>
      </c>
    </row>
    <row r="22" spans="2:17" ht="15.05" customHeight="1" x14ac:dyDescent="0.3">
      <c r="B22" s="51"/>
      <c r="C22" s="54"/>
      <c r="D22" s="36"/>
      <c r="E22" s="57"/>
      <c r="F22" s="63"/>
      <c r="G22" s="42"/>
      <c r="H22" s="42"/>
      <c r="I22" s="39"/>
      <c r="J22" s="39"/>
      <c r="K22" s="42"/>
      <c r="L22" s="42"/>
      <c r="M22" s="48"/>
      <c r="N22" s="45"/>
      <c r="O22" s="31"/>
      <c r="P22" s="31"/>
      <c r="Q22" s="34"/>
    </row>
    <row r="23" spans="2:17" ht="15.05" customHeight="1" thickBot="1" x14ac:dyDescent="0.35">
      <c r="B23" s="52"/>
      <c r="C23" s="55"/>
      <c r="D23" s="37"/>
      <c r="E23" s="58"/>
      <c r="F23" s="64"/>
      <c r="G23" s="43"/>
      <c r="H23" s="43"/>
      <c r="I23" s="40"/>
      <c r="J23" s="40"/>
      <c r="K23" s="43"/>
      <c r="L23" s="43"/>
      <c r="M23" s="49"/>
      <c r="N23" s="46"/>
      <c r="O23" s="32"/>
      <c r="P23" s="32"/>
      <c r="Q23" s="35"/>
    </row>
    <row r="24" spans="2:17" ht="15.05" customHeight="1" x14ac:dyDescent="0.3">
      <c r="B24" s="50" t="s">
        <v>53</v>
      </c>
      <c r="C24" s="53" t="s">
        <v>50</v>
      </c>
      <c r="D24" s="14" t="s">
        <v>28</v>
      </c>
      <c r="E24" s="56" t="s">
        <v>29</v>
      </c>
      <c r="F24" s="62" t="s">
        <v>51</v>
      </c>
      <c r="G24" s="41">
        <v>2023</v>
      </c>
      <c r="H24" s="41">
        <v>2023</v>
      </c>
      <c r="I24" s="38">
        <v>2027</v>
      </c>
      <c r="J24" s="38" t="s">
        <v>52</v>
      </c>
      <c r="K24" s="41"/>
      <c r="L24" s="41" t="s">
        <v>32</v>
      </c>
      <c r="M24" s="47"/>
      <c r="N24" s="44">
        <v>10422502</v>
      </c>
      <c r="O24" s="30">
        <v>52122502</v>
      </c>
      <c r="P24" s="30">
        <v>53200000</v>
      </c>
      <c r="Q24" s="33">
        <f t="shared" ref="Q24" si="6">O24-P24</f>
        <v>-1077498</v>
      </c>
    </row>
    <row r="25" spans="2:17" ht="15.05" customHeight="1" x14ac:dyDescent="0.3">
      <c r="B25" s="51"/>
      <c r="C25" s="54"/>
      <c r="D25" s="36"/>
      <c r="E25" s="57"/>
      <c r="F25" s="63"/>
      <c r="G25" s="42"/>
      <c r="H25" s="42"/>
      <c r="I25" s="39"/>
      <c r="J25" s="39"/>
      <c r="K25" s="42"/>
      <c r="L25" s="42"/>
      <c r="M25" s="48"/>
      <c r="N25" s="45"/>
      <c r="O25" s="31"/>
      <c r="P25" s="31"/>
      <c r="Q25" s="34"/>
    </row>
    <row r="26" spans="2:17" ht="15.05" customHeight="1" thickBot="1" x14ac:dyDescent="0.35">
      <c r="B26" s="52"/>
      <c r="C26" s="55"/>
      <c r="D26" s="37"/>
      <c r="E26" s="58"/>
      <c r="F26" s="64"/>
      <c r="G26" s="43"/>
      <c r="H26" s="43"/>
      <c r="I26" s="40"/>
      <c r="J26" s="40"/>
      <c r="K26" s="43"/>
      <c r="L26" s="43"/>
      <c r="M26" s="49"/>
      <c r="N26" s="46"/>
      <c r="O26" s="32"/>
      <c r="P26" s="32"/>
      <c r="Q26" s="35"/>
    </row>
    <row r="27" spans="2:17" ht="15.05" customHeight="1" x14ac:dyDescent="0.3">
      <c r="B27" s="50" t="s">
        <v>54</v>
      </c>
      <c r="C27" s="53" t="s">
        <v>55</v>
      </c>
      <c r="D27" s="14" t="s">
        <v>33</v>
      </c>
      <c r="E27" s="56" t="s">
        <v>48</v>
      </c>
      <c r="F27" s="59" t="s">
        <v>45</v>
      </c>
      <c r="G27" s="38">
        <v>2021</v>
      </c>
      <c r="H27" s="38">
        <v>2023</v>
      </c>
      <c r="I27" s="38">
        <v>2027</v>
      </c>
      <c r="J27" s="38" t="s">
        <v>52</v>
      </c>
      <c r="K27" s="41"/>
      <c r="L27" s="41" t="s">
        <v>32</v>
      </c>
      <c r="M27" s="47"/>
      <c r="N27" s="44">
        <v>2223770</v>
      </c>
      <c r="O27" s="30">
        <v>15373770</v>
      </c>
      <c r="P27" s="30">
        <v>15150000</v>
      </c>
      <c r="Q27" s="33">
        <f t="shared" ref="Q27" si="7">O27-P27</f>
        <v>223770</v>
      </c>
    </row>
    <row r="28" spans="2:17" ht="15.05" customHeight="1" x14ac:dyDescent="0.3">
      <c r="B28" s="51"/>
      <c r="C28" s="54"/>
      <c r="D28" s="36"/>
      <c r="E28" s="57"/>
      <c r="F28" s="60"/>
      <c r="G28" s="39"/>
      <c r="H28" s="39"/>
      <c r="I28" s="39"/>
      <c r="J28" s="39"/>
      <c r="K28" s="42"/>
      <c r="L28" s="42"/>
      <c r="M28" s="48"/>
      <c r="N28" s="45"/>
      <c r="O28" s="31"/>
      <c r="P28" s="31"/>
      <c r="Q28" s="34"/>
    </row>
    <row r="29" spans="2:17" ht="15.05" customHeight="1" thickBot="1" x14ac:dyDescent="0.35">
      <c r="B29" s="52"/>
      <c r="C29" s="55"/>
      <c r="D29" s="37"/>
      <c r="E29" s="58"/>
      <c r="F29" s="61"/>
      <c r="G29" s="40"/>
      <c r="H29" s="40"/>
      <c r="I29" s="40"/>
      <c r="J29" s="40"/>
      <c r="K29" s="43"/>
      <c r="L29" s="43"/>
      <c r="M29" s="49"/>
      <c r="N29" s="46"/>
      <c r="O29" s="32"/>
      <c r="P29" s="32"/>
      <c r="Q29" s="35"/>
    </row>
    <row r="30" spans="2:17" ht="15.05" customHeight="1" x14ac:dyDescent="0.3">
      <c r="B30" s="50" t="s">
        <v>56</v>
      </c>
      <c r="C30" s="53" t="s">
        <v>57</v>
      </c>
      <c r="D30" s="14" t="s">
        <v>58</v>
      </c>
      <c r="E30" s="56" t="s">
        <v>48</v>
      </c>
      <c r="F30" s="59" t="s">
        <v>45</v>
      </c>
      <c r="G30" s="38">
        <v>2021</v>
      </c>
      <c r="H30" s="38">
        <v>2024</v>
      </c>
      <c r="I30" s="38">
        <v>2027</v>
      </c>
      <c r="J30" s="38" t="s">
        <v>52</v>
      </c>
      <c r="K30" s="41"/>
      <c r="L30" s="41" t="s">
        <v>32</v>
      </c>
      <c r="M30" s="47"/>
      <c r="N30" s="44">
        <v>700368</v>
      </c>
      <c r="O30" s="30">
        <v>2650368</v>
      </c>
      <c r="P30" s="30">
        <v>1950000</v>
      </c>
      <c r="Q30" s="33">
        <f t="shared" ref="Q30" si="8">O30-P30</f>
        <v>700368</v>
      </c>
    </row>
    <row r="31" spans="2:17" ht="15.05" customHeight="1" x14ac:dyDescent="0.3">
      <c r="B31" s="51"/>
      <c r="C31" s="54"/>
      <c r="D31" s="36"/>
      <c r="E31" s="57"/>
      <c r="F31" s="60"/>
      <c r="G31" s="39"/>
      <c r="H31" s="39"/>
      <c r="I31" s="39"/>
      <c r="J31" s="39"/>
      <c r="K31" s="42"/>
      <c r="L31" s="42"/>
      <c r="M31" s="48"/>
      <c r="N31" s="45"/>
      <c r="O31" s="31"/>
      <c r="P31" s="31"/>
      <c r="Q31" s="34"/>
    </row>
    <row r="32" spans="2:17" ht="15.05" customHeight="1" thickBot="1" x14ac:dyDescent="0.35">
      <c r="B32" s="52"/>
      <c r="C32" s="55"/>
      <c r="D32" s="37"/>
      <c r="E32" s="58"/>
      <c r="F32" s="61"/>
      <c r="G32" s="40"/>
      <c r="H32" s="40"/>
      <c r="I32" s="40"/>
      <c r="J32" s="40"/>
      <c r="K32" s="43"/>
      <c r="L32" s="43"/>
      <c r="M32" s="49"/>
      <c r="N32" s="46"/>
      <c r="O32" s="32"/>
      <c r="P32" s="32"/>
      <c r="Q32" s="35"/>
    </row>
    <row r="33" spans="2:17" ht="15.05" customHeight="1" x14ac:dyDescent="0.3">
      <c r="B33" s="50" t="s">
        <v>59</v>
      </c>
      <c r="C33" s="53" t="s">
        <v>57</v>
      </c>
      <c r="D33" s="14" t="s">
        <v>58</v>
      </c>
      <c r="E33" s="56" t="s">
        <v>29</v>
      </c>
      <c r="F33" s="59" t="s">
        <v>45</v>
      </c>
      <c r="G33" s="38">
        <v>2021</v>
      </c>
      <c r="H33" s="38">
        <v>2022</v>
      </c>
      <c r="I33" s="38">
        <v>2026</v>
      </c>
      <c r="J33" s="38" t="s">
        <v>52</v>
      </c>
      <c r="K33" s="41"/>
      <c r="L33" s="41" t="s">
        <v>32</v>
      </c>
      <c r="M33" s="47"/>
      <c r="N33" s="44">
        <f>1093562.65+7268086.87</f>
        <v>8361649.5199999996</v>
      </c>
      <c r="O33" s="30">
        <v>44010649.519999996</v>
      </c>
      <c r="P33" s="30">
        <v>44225500</v>
      </c>
      <c r="Q33" s="33">
        <f t="shared" ref="Q33" si="9">O33-P33</f>
        <v>-214850.48000000417</v>
      </c>
    </row>
    <row r="34" spans="2:17" ht="15.05" customHeight="1" x14ac:dyDescent="0.3">
      <c r="B34" s="51"/>
      <c r="C34" s="54"/>
      <c r="D34" s="36"/>
      <c r="E34" s="57"/>
      <c r="F34" s="60"/>
      <c r="G34" s="39"/>
      <c r="H34" s="39"/>
      <c r="I34" s="39"/>
      <c r="J34" s="39"/>
      <c r="K34" s="42"/>
      <c r="L34" s="42"/>
      <c r="M34" s="48"/>
      <c r="N34" s="45"/>
      <c r="O34" s="31"/>
      <c r="P34" s="31"/>
      <c r="Q34" s="34"/>
    </row>
    <row r="35" spans="2:17" ht="15.05" customHeight="1" thickBot="1" x14ac:dyDescent="0.35">
      <c r="B35" s="52"/>
      <c r="C35" s="55"/>
      <c r="D35" s="37"/>
      <c r="E35" s="58"/>
      <c r="F35" s="61"/>
      <c r="G35" s="40"/>
      <c r="H35" s="40"/>
      <c r="I35" s="40"/>
      <c r="J35" s="40"/>
      <c r="K35" s="43"/>
      <c r="L35" s="43"/>
      <c r="M35" s="49"/>
      <c r="N35" s="46"/>
      <c r="O35" s="32"/>
      <c r="P35" s="32"/>
      <c r="Q35" s="35"/>
    </row>
    <row r="36" spans="2:17" x14ac:dyDescent="0.3">
      <c r="B36" s="50" t="s">
        <v>60</v>
      </c>
      <c r="C36" s="53" t="s">
        <v>61</v>
      </c>
      <c r="D36" s="14" t="s">
        <v>62</v>
      </c>
      <c r="E36" s="56" t="s">
        <v>29</v>
      </c>
      <c r="F36" s="59" t="s">
        <v>45</v>
      </c>
      <c r="G36" s="38">
        <v>2021</v>
      </c>
      <c r="H36" s="38">
        <v>2023</v>
      </c>
      <c r="I36" s="38">
        <v>2026</v>
      </c>
      <c r="J36" s="38" t="s">
        <v>52</v>
      </c>
      <c r="K36" s="41"/>
      <c r="L36" s="41" t="s">
        <v>32</v>
      </c>
      <c r="M36" s="47"/>
      <c r="N36" s="44">
        <v>501626</v>
      </c>
      <c r="O36" s="30">
        <v>3791626</v>
      </c>
      <c r="P36" s="30">
        <v>3360000</v>
      </c>
      <c r="Q36" s="33">
        <f t="shared" ref="Q36" si="10">O36-P36</f>
        <v>431626</v>
      </c>
    </row>
    <row r="37" spans="2:17" x14ac:dyDescent="0.3">
      <c r="B37" s="51"/>
      <c r="C37" s="54"/>
      <c r="D37" s="36"/>
      <c r="E37" s="57"/>
      <c r="F37" s="60"/>
      <c r="G37" s="39"/>
      <c r="H37" s="39"/>
      <c r="I37" s="39"/>
      <c r="J37" s="39"/>
      <c r="K37" s="42"/>
      <c r="L37" s="42"/>
      <c r="M37" s="48"/>
      <c r="N37" s="45"/>
      <c r="O37" s="31"/>
      <c r="P37" s="31"/>
      <c r="Q37" s="34"/>
    </row>
    <row r="38" spans="2:17" ht="15.05" customHeight="1" thickBot="1" x14ac:dyDescent="0.35">
      <c r="B38" s="52"/>
      <c r="C38" s="55"/>
      <c r="D38" s="37"/>
      <c r="E38" s="58"/>
      <c r="F38" s="61"/>
      <c r="G38" s="40"/>
      <c r="H38" s="40"/>
      <c r="I38" s="40"/>
      <c r="J38" s="40"/>
      <c r="K38" s="43"/>
      <c r="L38" s="43"/>
      <c r="M38" s="49"/>
      <c r="N38" s="46"/>
      <c r="O38" s="32"/>
      <c r="P38" s="32"/>
      <c r="Q38" s="35"/>
    </row>
    <row r="39" spans="2:17" ht="15.05" customHeight="1" x14ac:dyDescent="0.3">
      <c r="B39" s="50" t="s">
        <v>63</v>
      </c>
      <c r="C39" s="53" t="s">
        <v>61</v>
      </c>
      <c r="D39" s="14" t="s">
        <v>62</v>
      </c>
      <c r="E39" s="56" t="s">
        <v>48</v>
      </c>
      <c r="F39" s="59" t="s">
        <v>45</v>
      </c>
      <c r="G39" s="38">
        <v>2021</v>
      </c>
      <c r="H39" s="38">
        <v>2023</v>
      </c>
      <c r="I39" s="38">
        <v>2026</v>
      </c>
      <c r="J39" s="38" t="s">
        <v>52</v>
      </c>
      <c r="K39" s="41"/>
      <c r="L39" s="41" t="s">
        <v>32</v>
      </c>
      <c r="M39" s="47"/>
      <c r="N39" s="44">
        <v>88255</v>
      </c>
      <c r="O39" s="30">
        <v>1498255</v>
      </c>
      <c r="P39" s="30">
        <v>1440000</v>
      </c>
      <c r="Q39" s="33">
        <f t="shared" ref="Q39" si="11">O39-P39</f>
        <v>58255</v>
      </c>
    </row>
    <row r="40" spans="2:17" ht="15.05" customHeight="1" x14ac:dyDescent="0.3">
      <c r="B40" s="51"/>
      <c r="C40" s="54"/>
      <c r="D40" s="36"/>
      <c r="E40" s="57"/>
      <c r="F40" s="60"/>
      <c r="G40" s="39"/>
      <c r="H40" s="39"/>
      <c r="I40" s="39"/>
      <c r="J40" s="39"/>
      <c r="K40" s="42"/>
      <c r="L40" s="42"/>
      <c r="M40" s="48"/>
      <c r="N40" s="45"/>
      <c r="O40" s="31"/>
      <c r="P40" s="31"/>
      <c r="Q40" s="34"/>
    </row>
    <row r="41" spans="2:17" ht="15.05" customHeight="1" thickBot="1" x14ac:dyDescent="0.35">
      <c r="B41" s="52"/>
      <c r="C41" s="55"/>
      <c r="D41" s="37"/>
      <c r="E41" s="58"/>
      <c r="F41" s="61"/>
      <c r="G41" s="40"/>
      <c r="H41" s="40"/>
      <c r="I41" s="40"/>
      <c r="J41" s="40"/>
      <c r="K41" s="43"/>
      <c r="L41" s="43"/>
      <c r="M41" s="49"/>
      <c r="N41" s="46"/>
      <c r="O41" s="32"/>
      <c r="P41" s="32"/>
      <c r="Q41" s="35"/>
    </row>
    <row r="42" spans="2:17" ht="15.05" customHeight="1" x14ac:dyDescent="0.3">
      <c r="B42" s="50" t="s">
        <v>64</v>
      </c>
      <c r="C42" s="53" t="s">
        <v>65</v>
      </c>
      <c r="D42" s="14" t="s">
        <v>33</v>
      </c>
      <c r="E42" s="56" t="s">
        <v>29</v>
      </c>
      <c r="F42" s="59" t="s">
        <v>45</v>
      </c>
      <c r="G42" s="38" t="s">
        <v>66</v>
      </c>
      <c r="H42" s="38" t="s">
        <v>66</v>
      </c>
      <c r="I42" s="38" t="s">
        <v>66</v>
      </c>
      <c r="J42" s="38" t="s">
        <v>52</v>
      </c>
      <c r="K42" s="41"/>
      <c r="L42" s="41" t="s">
        <v>32</v>
      </c>
      <c r="M42" s="47"/>
      <c r="N42" s="44">
        <f>4584946+7146448</f>
        <v>11731394</v>
      </c>
      <c r="O42" s="30">
        <v>32631394</v>
      </c>
      <c r="P42" s="30">
        <v>31213880</v>
      </c>
      <c r="Q42" s="33">
        <f t="shared" ref="Q42" si="12">O42-P42</f>
        <v>1417514</v>
      </c>
    </row>
    <row r="43" spans="2:17" ht="15.05" customHeight="1" x14ac:dyDescent="0.3">
      <c r="B43" s="51"/>
      <c r="C43" s="54"/>
      <c r="D43" s="36"/>
      <c r="E43" s="57"/>
      <c r="F43" s="60"/>
      <c r="G43" s="39"/>
      <c r="H43" s="39"/>
      <c r="I43" s="39"/>
      <c r="J43" s="39"/>
      <c r="K43" s="42"/>
      <c r="L43" s="42"/>
      <c r="M43" s="48"/>
      <c r="N43" s="45"/>
      <c r="O43" s="31"/>
      <c r="P43" s="31"/>
      <c r="Q43" s="34"/>
    </row>
    <row r="44" spans="2:17" ht="15.05" customHeight="1" thickBot="1" x14ac:dyDescent="0.35">
      <c r="B44" s="52"/>
      <c r="C44" s="55"/>
      <c r="D44" s="37"/>
      <c r="E44" s="58"/>
      <c r="F44" s="61"/>
      <c r="G44" s="40"/>
      <c r="H44" s="40"/>
      <c r="I44" s="40"/>
      <c r="J44" s="40"/>
      <c r="K44" s="43"/>
      <c r="L44" s="43"/>
      <c r="M44" s="49"/>
      <c r="N44" s="46"/>
      <c r="O44" s="32"/>
      <c r="P44" s="32"/>
      <c r="Q44" s="35"/>
    </row>
    <row r="45" spans="2:17" ht="15.05" customHeight="1" x14ac:dyDescent="0.3">
      <c r="B45" s="50" t="s">
        <v>67</v>
      </c>
      <c r="C45" s="53" t="s">
        <v>65</v>
      </c>
      <c r="D45" s="14" t="s">
        <v>33</v>
      </c>
      <c r="E45" s="56" t="s">
        <v>48</v>
      </c>
      <c r="F45" s="59" t="s">
        <v>45</v>
      </c>
      <c r="G45" s="38" t="s">
        <v>66</v>
      </c>
      <c r="H45" s="38" t="s">
        <v>66</v>
      </c>
      <c r="I45" s="38" t="s">
        <v>66</v>
      </c>
      <c r="J45" s="38" t="s">
        <v>52</v>
      </c>
      <c r="K45" s="41"/>
      <c r="L45" s="41" t="s">
        <v>32</v>
      </c>
      <c r="M45" s="47"/>
      <c r="N45" s="44">
        <f>1498568+858639</f>
        <v>2357207</v>
      </c>
      <c r="O45" s="30">
        <v>9107374</v>
      </c>
      <c r="P45" s="30">
        <v>9107374</v>
      </c>
      <c r="Q45" s="33">
        <f t="shared" ref="Q45" si="13">O45-P45</f>
        <v>0</v>
      </c>
    </row>
    <row r="46" spans="2:17" ht="15.05" customHeight="1" x14ac:dyDescent="0.3">
      <c r="B46" s="51"/>
      <c r="C46" s="54"/>
      <c r="D46" s="36"/>
      <c r="E46" s="57"/>
      <c r="F46" s="60"/>
      <c r="G46" s="39"/>
      <c r="H46" s="39"/>
      <c r="I46" s="39"/>
      <c r="J46" s="39"/>
      <c r="K46" s="42"/>
      <c r="L46" s="42"/>
      <c r="M46" s="48"/>
      <c r="N46" s="45"/>
      <c r="O46" s="31"/>
      <c r="P46" s="31"/>
      <c r="Q46" s="34"/>
    </row>
    <row r="47" spans="2:17" ht="15.05" customHeight="1" thickBot="1" x14ac:dyDescent="0.35">
      <c r="B47" s="52"/>
      <c r="C47" s="55"/>
      <c r="D47" s="37"/>
      <c r="E47" s="58"/>
      <c r="F47" s="61"/>
      <c r="G47" s="40"/>
      <c r="H47" s="40"/>
      <c r="I47" s="40"/>
      <c r="J47" s="40"/>
      <c r="K47" s="43"/>
      <c r="L47" s="43"/>
      <c r="M47" s="49"/>
      <c r="N47" s="46"/>
      <c r="O47" s="32"/>
      <c r="P47" s="32"/>
      <c r="Q47" s="35"/>
    </row>
    <row r="48" spans="2:17" ht="15.05" customHeight="1" x14ac:dyDescent="0.3">
      <c r="B48" s="50" t="s">
        <v>68</v>
      </c>
      <c r="C48" s="53" t="s">
        <v>69</v>
      </c>
      <c r="D48" s="14" t="s">
        <v>28</v>
      </c>
      <c r="E48" s="56" t="s">
        <v>29</v>
      </c>
      <c r="F48" s="59" t="s">
        <v>51</v>
      </c>
      <c r="G48" s="38" t="s">
        <v>66</v>
      </c>
      <c r="H48" s="38">
        <v>2023</v>
      </c>
      <c r="I48" s="38">
        <v>2024</v>
      </c>
      <c r="J48" s="38" t="s">
        <v>31</v>
      </c>
      <c r="K48" s="41"/>
      <c r="L48" s="41" t="s">
        <v>32</v>
      </c>
      <c r="M48" s="47"/>
      <c r="N48" s="44">
        <f>1095929+924183</f>
        <v>2020112</v>
      </c>
      <c r="O48" s="30">
        <v>4208439</v>
      </c>
      <c r="P48" s="30">
        <v>10020112</v>
      </c>
      <c r="Q48" s="33">
        <f t="shared" ref="Q48" si="14">O48-P48</f>
        <v>-5811673</v>
      </c>
    </row>
    <row r="49" spans="2:17" ht="15.05" customHeight="1" x14ac:dyDescent="0.3">
      <c r="B49" s="51"/>
      <c r="C49" s="54"/>
      <c r="D49" s="36"/>
      <c r="E49" s="57"/>
      <c r="F49" s="60"/>
      <c r="G49" s="39"/>
      <c r="H49" s="39"/>
      <c r="I49" s="39"/>
      <c r="J49" s="39"/>
      <c r="K49" s="42"/>
      <c r="L49" s="42"/>
      <c r="M49" s="48"/>
      <c r="N49" s="45"/>
      <c r="O49" s="31"/>
      <c r="P49" s="31"/>
      <c r="Q49" s="34"/>
    </row>
    <row r="50" spans="2:17" ht="15.05" customHeight="1" thickBot="1" x14ac:dyDescent="0.35">
      <c r="B50" s="52"/>
      <c r="C50" s="55"/>
      <c r="D50" s="37"/>
      <c r="E50" s="58"/>
      <c r="F50" s="61"/>
      <c r="G50" s="40"/>
      <c r="H50" s="40"/>
      <c r="I50" s="40"/>
      <c r="J50" s="40"/>
      <c r="K50" s="43"/>
      <c r="L50" s="43"/>
      <c r="M50" s="49"/>
      <c r="N50" s="46"/>
      <c r="O50" s="32"/>
      <c r="P50" s="32"/>
      <c r="Q50" s="35"/>
    </row>
    <row r="51" spans="2:17" ht="15.05" customHeight="1" x14ac:dyDescent="0.3">
      <c r="B51" s="50" t="s">
        <v>70</v>
      </c>
      <c r="C51" s="53" t="s">
        <v>71</v>
      </c>
      <c r="D51" s="14" t="s">
        <v>33</v>
      </c>
      <c r="E51" s="56" t="s">
        <v>29</v>
      </c>
      <c r="F51" s="59" t="s">
        <v>30</v>
      </c>
      <c r="G51" s="38" t="s">
        <v>66</v>
      </c>
      <c r="H51" s="38">
        <v>2022</v>
      </c>
      <c r="I51" s="38">
        <v>2026</v>
      </c>
      <c r="J51" s="38" t="s">
        <v>52</v>
      </c>
      <c r="K51" s="41"/>
      <c r="L51" s="41" t="s">
        <v>32</v>
      </c>
      <c r="M51" s="47"/>
      <c r="N51" s="44">
        <f>891089+585038</f>
        <v>1476127</v>
      </c>
      <c r="O51" s="30">
        <v>4505831</v>
      </c>
      <c r="P51" s="30">
        <v>4455447</v>
      </c>
      <c r="Q51" s="33">
        <f t="shared" ref="Q51" si="15">O51-P51</f>
        <v>50384</v>
      </c>
    </row>
    <row r="52" spans="2:17" ht="15.05" customHeight="1" x14ac:dyDescent="0.3">
      <c r="B52" s="51"/>
      <c r="C52" s="54"/>
      <c r="D52" s="36"/>
      <c r="E52" s="57"/>
      <c r="F52" s="60"/>
      <c r="G52" s="39"/>
      <c r="H52" s="39"/>
      <c r="I52" s="39"/>
      <c r="J52" s="39"/>
      <c r="K52" s="42"/>
      <c r="L52" s="42"/>
      <c r="M52" s="48"/>
      <c r="N52" s="45"/>
      <c r="O52" s="31"/>
      <c r="P52" s="31"/>
      <c r="Q52" s="34"/>
    </row>
    <row r="53" spans="2:17" ht="15.05" customHeight="1" thickBot="1" x14ac:dyDescent="0.35">
      <c r="B53" s="52"/>
      <c r="C53" s="55"/>
      <c r="D53" s="37"/>
      <c r="E53" s="58"/>
      <c r="F53" s="61"/>
      <c r="G53" s="40"/>
      <c r="H53" s="40"/>
      <c r="I53" s="40"/>
      <c r="J53" s="40"/>
      <c r="K53" s="43"/>
      <c r="L53" s="43"/>
      <c r="M53" s="49"/>
      <c r="N53" s="46"/>
      <c r="O53" s="32"/>
      <c r="P53" s="32"/>
      <c r="Q53" s="35"/>
    </row>
    <row r="54" spans="2:17" ht="15.05" customHeight="1" x14ac:dyDescent="0.3">
      <c r="B54" s="50" t="s">
        <v>72</v>
      </c>
      <c r="C54" s="53" t="s">
        <v>71</v>
      </c>
      <c r="D54" s="14" t="s">
        <v>33</v>
      </c>
      <c r="E54" s="56" t="s">
        <v>48</v>
      </c>
      <c r="F54" s="59" t="s">
        <v>30</v>
      </c>
      <c r="G54" s="38" t="s">
        <v>66</v>
      </c>
      <c r="H54" s="38">
        <v>2022</v>
      </c>
      <c r="I54" s="38">
        <v>2025</v>
      </c>
      <c r="J54" s="38" t="s">
        <v>52</v>
      </c>
      <c r="K54" s="41"/>
      <c r="L54" s="41" t="s">
        <v>32</v>
      </c>
      <c r="M54" s="47"/>
      <c r="N54" s="44">
        <f>617555</f>
        <v>617555</v>
      </c>
      <c r="O54" s="30">
        <v>3087775</v>
      </c>
      <c r="P54" s="30">
        <v>3087775</v>
      </c>
      <c r="Q54" s="33">
        <f t="shared" ref="Q54" si="16">O54-P54</f>
        <v>0</v>
      </c>
    </row>
    <row r="55" spans="2:17" ht="15.05" customHeight="1" x14ac:dyDescent="0.3">
      <c r="B55" s="51"/>
      <c r="C55" s="54"/>
      <c r="D55" s="36"/>
      <c r="E55" s="57"/>
      <c r="F55" s="60"/>
      <c r="G55" s="39"/>
      <c r="H55" s="39"/>
      <c r="I55" s="39"/>
      <c r="J55" s="39"/>
      <c r="K55" s="42"/>
      <c r="L55" s="42"/>
      <c r="M55" s="48"/>
      <c r="N55" s="45"/>
      <c r="O55" s="31"/>
      <c r="P55" s="31"/>
      <c r="Q55" s="34"/>
    </row>
    <row r="56" spans="2:17" ht="15.05" customHeight="1" thickBot="1" x14ac:dyDescent="0.35">
      <c r="B56" s="52"/>
      <c r="C56" s="55"/>
      <c r="D56" s="37"/>
      <c r="E56" s="58"/>
      <c r="F56" s="61"/>
      <c r="G56" s="40"/>
      <c r="H56" s="40"/>
      <c r="I56" s="40"/>
      <c r="J56" s="40"/>
      <c r="K56" s="43"/>
      <c r="L56" s="43"/>
      <c r="M56" s="49"/>
      <c r="N56" s="46"/>
      <c r="O56" s="32"/>
      <c r="P56" s="32"/>
      <c r="Q56" s="35"/>
    </row>
    <row r="57" spans="2:17" ht="15.05" customHeight="1" x14ac:dyDescent="0.3">
      <c r="B57" s="50" t="s">
        <v>73</v>
      </c>
      <c r="C57" s="53" t="s">
        <v>74</v>
      </c>
      <c r="D57" s="14" t="s">
        <v>33</v>
      </c>
      <c r="E57" s="56" t="s">
        <v>29</v>
      </c>
      <c r="F57" s="59" t="s">
        <v>30</v>
      </c>
      <c r="G57" s="38" t="s">
        <v>66</v>
      </c>
      <c r="H57" s="38" t="s">
        <v>66</v>
      </c>
      <c r="I57" s="38" t="s">
        <v>66</v>
      </c>
      <c r="J57" s="38" t="s">
        <v>52</v>
      </c>
      <c r="K57" s="41"/>
      <c r="L57" s="41" t="s">
        <v>32</v>
      </c>
      <c r="M57" s="47"/>
      <c r="N57" s="44">
        <f>1357724+384300+527393+(2107259-1179434-585038)+1837392</f>
        <v>4449596</v>
      </c>
      <c r="O57" s="30">
        <v>18183083</v>
      </c>
      <c r="P57" s="30">
        <v>18975673</v>
      </c>
      <c r="Q57" s="33">
        <f t="shared" ref="Q57" si="17">O57-P57</f>
        <v>-792590</v>
      </c>
    </row>
    <row r="58" spans="2:17" ht="15.05" customHeight="1" x14ac:dyDescent="0.3">
      <c r="B58" s="51"/>
      <c r="C58" s="54"/>
      <c r="D58" s="36"/>
      <c r="E58" s="57"/>
      <c r="F58" s="60"/>
      <c r="G58" s="39"/>
      <c r="H58" s="39"/>
      <c r="I58" s="39"/>
      <c r="J58" s="39"/>
      <c r="K58" s="42"/>
      <c r="L58" s="42"/>
      <c r="M58" s="48"/>
      <c r="N58" s="45"/>
      <c r="O58" s="31"/>
      <c r="P58" s="31"/>
      <c r="Q58" s="34"/>
    </row>
    <row r="59" spans="2:17" ht="15.05" customHeight="1" thickBot="1" x14ac:dyDescent="0.35">
      <c r="B59" s="52"/>
      <c r="C59" s="55"/>
      <c r="D59" s="37"/>
      <c r="E59" s="58"/>
      <c r="F59" s="61"/>
      <c r="G59" s="40"/>
      <c r="H59" s="40"/>
      <c r="I59" s="40"/>
      <c r="J59" s="40"/>
      <c r="K59" s="43"/>
      <c r="L59" s="43"/>
      <c r="M59" s="49"/>
      <c r="N59" s="46"/>
      <c r="O59" s="32"/>
      <c r="P59" s="32"/>
      <c r="Q59" s="35"/>
    </row>
    <row r="60" spans="2:17" ht="15.05" customHeight="1" x14ac:dyDescent="0.3">
      <c r="B60" s="50" t="s">
        <v>75</v>
      </c>
      <c r="C60" s="53" t="s">
        <v>74</v>
      </c>
      <c r="D60" s="14" t="s">
        <v>33</v>
      </c>
      <c r="E60" s="56" t="s">
        <v>48</v>
      </c>
      <c r="F60" s="59" t="s">
        <v>30</v>
      </c>
      <c r="G60" s="38" t="s">
        <v>66</v>
      </c>
      <c r="H60" s="38" t="s">
        <v>66</v>
      </c>
      <c r="I60" s="38" t="s">
        <v>66</v>
      </c>
      <c r="J60" s="38" t="s">
        <v>52</v>
      </c>
      <c r="K60" s="41"/>
      <c r="L60" s="41" t="s">
        <v>32</v>
      </c>
      <c r="M60" s="47"/>
      <c r="N60" s="44">
        <f>(1513000-539724)+218617</f>
        <v>1191893</v>
      </c>
      <c r="O60" s="30">
        <v>8944396</v>
      </c>
      <c r="P60" s="30">
        <v>8999949</v>
      </c>
      <c r="Q60" s="33">
        <f t="shared" ref="Q60" si="18">O60-P60</f>
        <v>-55553</v>
      </c>
    </row>
    <row r="61" spans="2:17" ht="15.05" customHeight="1" x14ac:dyDescent="0.3">
      <c r="B61" s="51"/>
      <c r="C61" s="54"/>
      <c r="D61" s="36"/>
      <c r="E61" s="57"/>
      <c r="F61" s="60"/>
      <c r="G61" s="39"/>
      <c r="H61" s="39"/>
      <c r="I61" s="39"/>
      <c r="J61" s="39"/>
      <c r="K61" s="42"/>
      <c r="L61" s="42"/>
      <c r="M61" s="48"/>
      <c r="N61" s="45"/>
      <c r="O61" s="31"/>
      <c r="P61" s="31"/>
      <c r="Q61" s="34"/>
    </row>
    <row r="62" spans="2:17" ht="15.05" customHeight="1" thickBot="1" x14ac:dyDescent="0.35">
      <c r="B62" s="52"/>
      <c r="C62" s="55"/>
      <c r="D62" s="37"/>
      <c r="E62" s="58"/>
      <c r="F62" s="61"/>
      <c r="G62" s="40"/>
      <c r="H62" s="40"/>
      <c r="I62" s="40"/>
      <c r="J62" s="40"/>
      <c r="K62" s="43"/>
      <c r="L62" s="43"/>
      <c r="M62" s="49"/>
      <c r="N62" s="46"/>
      <c r="O62" s="32"/>
      <c r="P62" s="32"/>
      <c r="Q62" s="35"/>
    </row>
    <row r="63" spans="2:17" ht="15.05" customHeight="1" x14ac:dyDescent="0.3">
      <c r="B63" s="50" t="s">
        <v>76</v>
      </c>
      <c r="C63" s="53" t="s">
        <v>77</v>
      </c>
      <c r="D63" s="14" t="s">
        <v>62</v>
      </c>
      <c r="E63" s="56" t="s">
        <v>66</v>
      </c>
      <c r="F63" s="59" t="s">
        <v>66</v>
      </c>
      <c r="G63" s="38" t="s">
        <v>66</v>
      </c>
      <c r="H63" s="38" t="s">
        <v>66</v>
      </c>
      <c r="I63" s="38" t="s">
        <v>66</v>
      </c>
      <c r="J63" s="38" t="s">
        <v>52</v>
      </c>
      <c r="K63" s="41"/>
      <c r="L63" s="41" t="s">
        <v>32</v>
      </c>
      <c r="M63" s="47"/>
      <c r="N63" s="44">
        <v>1946548</v>
      </c>
      <c r="O63" s="30">
        <v>8442552</v>
      </c>
      <c r="P63" s="30">
        <v>9539349</v>
      </c>
      <c r="Q63" s="33">
        <f t="shared" ref="Q63" si="19">O63-P63</f>
        <v>-1096797</v>
      </c>
    </row>
    <row r="64" spans="2:17" ht="15.05" customHeight="1" x14ac:dyDescent="0.3">
      <c r="B64" s="51"/>
      <c r="C64" s="54"/>
      <c r="D64" s="36"/>
      <c r="E64" s="57"/>
      <c r="F64" s="60"/>
      <c r="G64" s="39"/>
      <c r="H64" s="39"/>
      <c r="I64" s="39"/>
      <c r="J64" s="39"/>
      <c r="K64" s="42"/>
      <c r="L64" s="42"/>
      <c r="M64" s="48"/>
      <c r="N64" s="45"/>
      <c r="O64" s="31"/>
      <c r="P64" s="31"/>
      <c r="Q64" s="34"/>
    </row>
    <row r="65" spans="1:17" ht="15.05" customHeight="1" thickBot="1" x14ac:dyDescent="0.35">
      <c r="B65" s="52"/>
      <c r="C65" s="55"/>
      <c r="D65" s="37"/>
      <c r="E65" s="58"/>
      <c r="F65" s="61"/>
      <c r="G65" s="40"/>
      <c r="H65" s="40"/>
      <c r="I65" s="40"/>
      <c r="J65" s="40"/>
      <c r="K65" s="43"/>
      <c r="L65" s="43"/>
      <c r="M65" s="49"/>
      <c r="N65" s="46"/>
      <c r="O65" s="32"/>
      <c r="P65" s="32"/>
      <c r="Q65" s="35"/>
    </row>
    <row r="66" spans="1:17" x14ac:dyDescent="0.3">
      <c r="B66" s="8"/>
      <c r="C66" s="9"/>
      <c r="D66" s="9"/>
      <c r="E66" s="10"/>
      <c r="F66" s="11"/>
      <c r="G66" s="12"/>
      <c r="H66" s="12"/>
      <c r="I66" s="12"/>
      <c r="J66" s="12"/>
      <c r="K66" s="12"/>
      <c r="L66" s="12"/>
      <c r="M66" s="13"/>
      <c r="N66" s="23"/>
      <c r="O66" s="24"/>
      <c r="P66" s="24"/>
      <c r="Q66" s="24"/>
    </row>
    <row r="67" spans="1:17" ht="15.65" x14ac:dyDescent="0.3">
      <c r="B67" s="29" t="s">
        <v>79</v>
      </c>
      <c r="C67" s="9"/>
      <c r="D67" s="9"/>
      <c r="E67" s="10"/>
      <c r="F67" s="11"/>
      <c r="G67" s="12"/>
      <c r="H67" s="12"/>
      <c r="I67" s="12"/>
      <c r="J67" s="12"/>
      <c r="K67" s="12"/>
      <c r="L67" s="12"/>
      <c r="M67" s="13"/>
      <c r="N67" s="19"/>
      <c r="O67" s="19"/>
      <c r="P67" s="19"/>
    </row>
    <row r="68" spans="1:17" ht="15.65" x14ac:dyDescent="0.3">
      <c r="N68" s="19"/>
      <c r="O68" s="19"/>
      <c r="P68" s="19"/>
    </row>
    <row r="69" spans="1:17" ht="45.1" customHeight="1" x14ac:dyDescent="0.3">
      <c r="A69" t="s">
        <v>78</v>
      </c>
      <c r="N69" s="19"/>
      <c r="O69" s="19"/>
      <c r="P69" s="19"/>
    </row>
    <row r="70" spans="1:17" ht="66.7" customHeight="1" x14ac:dyDescent="0.3">
      <c r="N70" s="19"/>
      <c r="O70" s="19"/>
      <c r="P70" s="19"/>
      <c r="Q70" s="19"/>
    </row>
  </sheetData>
  <autoFilter ref="A2:Q65" xr:uid="{4A75ADBC-8106-4CFF-9F48-E2AB53CABB88}"/>
  <mergeCells count="335">
    <mergeCell ref="Q42:Q44"/>
    <mergeCell ref="I42:I44"/>
    <mergeCell ref="H63:H65"/>
    <mergeCell ref="I60:I62"/>
    <mergeCell ref="J60:J62"/>
    <mergeCell ref="F60:F62"/>
    <mergeCell ref="G60:G62"/>
    <mergeCell ref="H60:H62"/>
    <mergeCell ref="N63:N65"/>
    <mergeCell ref="I63:I65"/>
    <mergeCell ref="J63:J65"/>
    <mergeCell ref="C1:C2"/>
    <mergeCell ref="E1:E2"/>
    <mergeCell ref="Q3:Q5"/>
    <mergeCell ref="F21:F23"/>
    <mergeCell ref="D22:D23"/>
    <mergeCell ref="N3:N5"/>
    <mergeCell ref="O3:O5"/>
    <mergeCell ref="H3:H5"/>
    <mergeCell ref="I3:I5"/>
    <mergeCell ref="J3:J5"/>
    <mergeCell ref="K3:K5"/>
    <mergeCell ref="L3:L5"/>
    <mergeCell ref="G9:G11"/>
    <mergeCell ref="M6:M8"/>
    <mergeCell ref="M9:M11"/>
    <mergeCell ref="N1:Q1"/>
    <mergeCell ref="C21:C23"/>
    <mergeCell ref="E21:E23"/>
    <mergeCell ref="G3:G5"/>
    <mergeCell ref="M3:M5"/>
    <mergeCell ref="N6:N8"/>
    <mergeCell ref="O6:O8"/>
    <mergeCell ref="Q6:Q8"/>
    <mergeCell ref="H6:H8"/>
    <mergeCell ref="D58:D59"/>
    <mergeCell ref="B42:B44"/>
    <mergeCell ref="C42:C44"/>
    <mergeCell ref="D64:D65"/>
    <mergeCell ref="B63:B65"/>
    <mergeCell ref="C63:C65"/>
    <mergeCell ref="Q60:Q62"/>
    <mergeCell ref="D61:D62"/>
    <mergeCell ref="L63:L65"/>
    <mergeCell ref="B51:B53"/>
    <mergeCell ref="C51:C53"/>
    <mergeCell ref="E51:E53"/>
    <mergeCell ref="B60:B62"/>
    <mergeCell ref="C60:C62"/>
    <mergeCell ref="E60:E62"/>
    <mergeCell ref="M63:M65"/>
    <mergeCell ref="Q63:Q65"/>
    <mergeCell ref="K63:K65"/>
    <mergeCell ref="K60:K62"/>
    <mergeCell ref="L60:L62"/>
    <mergeCell ref="M60:M62"/>
    <mergeCell ref="E63:E65"/>
    <mergeCell ref="F63:F65"/>
    <mergeCell ref="G63:G65"/>
    <mergeCell ref="C54:C56"/>
    <mergeCell ref="G54:G56"/>
    <mergeCell ref="B24:B26"/>
    <mergeCell ref="C24:C26"/>
    <mergeCell ref="E24:E26"/>
    <mergeCell ref="F24:F26"/>
    <mergeCell ref="D25:D26"/>
    <mergeCell ref="B27:B29"/>
    <mergeCell ref="C27:C29"/>
    <mergeCell ref="E27:E29"/>
    <mergeCell ref="F27:F29"/>
    <mergeCell ref="D28:D29"/>
    <mergeCell ref="D31:D32"/>
    <mergeCell ref="B36:B38"/>
    <mergeCell ref="D55:D56"/>
    <mergeCell ref="B21:B23"/>
    <mergeCell ref="N60:N62"/>
    <mergeCell ref="G27:G29"/>
    <mergeCell ref="H27:H29"/>
    <mergeCell ref="I27:I29"/>
    <mergeCell ref="J27:J29"/>
    <mergeCell ref="K27:K29"/>
    <mergeCell ref="M30:M32"/>
    <mergeCell ref="N30:N32"/>
    <mergeCell ref="I21:I23"/>
    <mergeCell ref="J21:J23"/>
    <mergeCell ref="K21:K23"/>
    <mergeCell ref="G24:G26"/>
    <mergeCell ref="L27:L29"/>
    <mergeCell ref="M27:M29"/>
    <mergeCell ref="N27:N29"/>
    <mergeCell ref="K24:K26"/>
    <mergeCell ref="L21:L23"/>
    <mergeCell ref="M21:M23"/>
    <mergeCell ref="N21:N23"/>
    <mergeCell ref="G21:G23"/>
    <mergeCell ref="J48:J50"/>
    <mergeCell ref="K48:K50"/>
    <mergeCell ref="H42:H44"/>
    <mergeCell ref="B3:B5"/>
    <mergeCell ref="C3:C5"/>
    <mergeCell ref="E3:E5"/>
    <mergeCell ref="F3:F5"/>
    <mergeCell ref="B15:B17"/>
    <mergeCell ref="C15:C17"/>
    <mergeCell ref="E15:E17"/>
    <mergeCell ref="F15:F17"/>
    <mergeCell ref="B12:B14"/>
    <mergeCell ref="C12:C14"/>
    <mergeCell ref="B9:B11"/>
    <mergeCell ref="C9:C11"/>
    <mergeCell ref="E9:E11"/>
    <mergeCell ref="F9:F11"/>
    <mergeCell ref="B6:B8"/>
    <mergeCell ref="C6:C8"/>
    <mergeCell ref="E6:E8"/>
    <mergeCell ref="F6:F8"/>
    <mergeCell ref="F12:F14"/>
    <mergeCell ref="I6:I8"/>
    <mergeCell ref="J6:J8"/>
    <mergeCell ref="K6:K8"/>
    <mergeCell ref="L6:L8"/>
    <mergeCell ref="G6:G8"/>
    <mergeCell ref="Q15:Q17"/>
    <mergeCell ref="H15:H17"/>
    <mergeCell ref="I15:I17"/>
    <mergeCell ref="J15:J17"/>
    <mergeCell ref="K15:K17"/>
    <mergeCell ref="L15:L17"/>
    <mergeCell ref="N9:N11"/>
    <mergeCell ref="O9:O11"/>
    <mergeCell ref="Q9:Q11"/>
    <mergeCell ref="H9:H11"/>
    <mergeCell ref="I9:I11"/>
    <mergeCell ref="J9:J11"/>
    <mergeCell ref="K9:K11"/>
    <mergeCell ref="L9:L11"/>
    <mergeCell ref="Q12:Q14"/>
    <mergeCell ref="H12:H14"/>
    <mergeCell ref="I12:I14"/>
    <mergeCell ref="J12:J14"/>
    <mergeCell ref="K12:K14"/>
    <mergeCell ref="G12:G14"/>
    <mergeCell ref="B18:B20"/>
    <mergeCell ref="C18:C20"/>
    <mergeCell ref="E18:E20"/>
    <mergeCell ref="F18:F20"/>
    <mergeCell ref="G18:G20"/>
    <mergeCell ref="G15:G17"/>
    <mergeCell ref="M12:M14"/>
    <mergeCell ref="D15:D16"/>
    <mergeCell ref="D18:D19"/>
    <mergeCell ref="E12:E14"/>
    <mergeCell ref="M15:M17"/>
    <mergeCell ref="M18:M20"/>
    <mergeCell ref="Q30:Q32"/>
    <mergeCell ref="H30:H32"/>
    <mergeCell ref="I30:I32"/>
    <mergeCell ref="J30:J32"/>
    <mergeCell ref="K30:K32"/>
    <mergeCell ref="L30:L32"/>
    <mergeCell ref="L12:L14"/>
    <mergeCell ref="N12:N14"/>
    <mergeCell ref="O12:O14"/>
    <mergeCell ref="N15:N17"/>
    <mergeCell ref="O15:O17"/>
    <mergeCell ref="N18:N20"/>
    <mergeCell ref="Q27:Q29"/>
    <mergeCell ref="Q18:Q20"/>
    <mergeCell ref="Q24:Q26"/>
    <mergeCell ref="Q21:Q23"/>
    <mergeCell ref="H18:H20"/>
    <mergeCell ref="I18:I20"/>
    <mergeCell ref="J18:J20"/>
    <mergeCell ref="K18:K20"/>
    <mergeCell ref="L18:L20"/>
    <mergeCell ref="L24:L26"/>
    <mergeCell ref="M24:M26"/>
    <mergeCell ref="N24:N26"/>
    <mergeCell ref="O24:O26"/>
    <mergeCell ref="H24:H26"/>
    <mergeCell ref="I24:I26"/>
    <mergeCell ref="J24:J26"/>
    <mergeCell ref="H21:H23"/>
    <mergeCell ref="B30:B32"/>
    <mergeCell ref="C30:C32"/>
    <mergeCell ref="E30:E32"/>
    <mergeCell ref="F30:F32"/>
    <mergeCell ref="G30:G32"/>
    <mergeCell ref="E33:E35"/>
    <mergeCell ref="F33:F35"/>
    <mergeCell ref="G33:G35"/>
    <mergeCell ref="E39:E41"/>
    <mergeCell ref="F39:F41"/>
    <mergeCell ref="G39:G41"/>
    <mergeCell ref="C36:C38"/>
    <mergeCell ref="E36:E38"/>
    <mergeCell ref="F36:F38"/>
    <mergeCell ref="G36:G38"/>
    <mergeCell ref="Q54:Q56"/>
    <mergeCell ref="E54:E56"/>
    <mergeCell ref="F54:F56"/>
    <mergeCell ref="P57:P59"/>
    <mergeCell ref="O30:O32"/>
    <mergeCell ref="M36:M38"/>
    <mergeCell ref="N36:N38"/>
    <mergeCell ref="O36:O38"/>
    <mergeCell ref="M42:M44"/>
    <mergeCell ref="N42:N44"/>
    <mergeCell ref="M33:M35"/>
    <mergeCell ref="N33:N35"/>
    <mergeCell ref="O33:O35"/>
    <mergeCell ref="H54:H56"/>
    <mergeCell ref="I54:I56"/>
    <mergeCell ref="J54:J56"/>
    <mergeCell ref="K54:K56"/>
    <mergeCell ref="L54:L56"/>
    <mergeCell ref="F51:F53"/>
    <mergeCell ref="G51:G53"/>
    <mergeCell ref="M51:M53"/>
    <mergeCell ref="M54:M56"/>
    <mergeCell ref="Q51:Q53"/>
    <mergeCell ref="H51:H53"/>
    <mergeCell ref="B33:B35"/>
    <mergeCell ref="C33:C35"/>
    <mergeCell ref="H57:H59"/>
    <mergeCell ref="I57:I59"/>
    <mergeCell ref="J57:J59"/>
    <mergeCell ref="K57:K59"/>
    <mergeCell ref="L57:L59"/>
    <mergeCell ref="N54:N56"/>
    <mergeCell ref="O54:O56"/>
    <mergeCell ref="D52:D53"/>
    <mergeCell ref="I51:I53"/>
    <mergeCell ref="J51:J53"/>
    <mergeCell ref="K51:K53"/>
    <mergeCell ref="L51:L53"/>
    <mergeCell ref="N51:N53"/>
    <mergeCell ref="O51:O53"/>
    <mergeCell ref="J42:J44"/>
    <mergeCell ref="O42:O44"/>
    <mergeCell ref="B57:B59"/>
    <mergeCell ref="C57:C59"/>
    <mergeCell ref="E57:E59"/>
    <mergeCell ref="F57:F59"/>
    <mergeCell ref="G57:G59"/>
    <mergeCell ref="B54:B56"/>
    <mergeCell ref="M39:M41"/>
    <mergeCell ref="N39:N41"/>
    <mergeCell ref="D40:D41"/>
    <mergeCell ref="H39:H41"/>
    <mergeCell ref="I39:I41"/>
    <mergeCell ref="J39:J41"/>
    <mergeCell ref="K39:K41"/>
    <mergeCell ref="L39:L41"/>
    <mergeCell ref="Q33:Q35"/>
    <mergeCell ref="D34:D35"/>
    <mergeCell ref="H33:H35"/>
    <mergeCell ref="I33:I35"/>
    <mergeCell ref="J33:J35"/>
    <mergeCell ref="K33:K35"/>
    <mergeCell ref="L33:L35"/>
    <mergeCell ref="Q36:Q38"/>
    <mergeCell ref="O39:O41"/>
    <mergeCell ref="Q39:Q41"/>
    <mergeCell ref="B39:B41"/>
    <mergeCell ref="C39:C41"/>
    <mergeCell ref="D37:D38"/>
    <mergeCell ref="H36:H38"/>
    <mergeCell ref="I36:I38"/>
    <mergeCell ref="J36:J38"/>
    <mergeCell ref="K36:K38"/>
    <mergeCell ref="L36:L38"/>
    <mergeCell ref="D43:D44"/>
    <mergeCell ref="E42:E44"/>
    <mergeCell ref="F42:F44"/>
    <mergeCell ref="G42:G44"/>
    <mergeCell ref="B45:B47"/>
    <mergeCell ref="C45:C47"/>
    <mergeCell ref="E45:E47"/>
    <mergeCell ref="F45:F47"/>
    <mergeCell ref="G45:G47"/>
    <mergeCell ref="K42:K44"/>
    <mergeCell ref="L42:L44"/>
    <mergeCell ref="L48:L50"/>
    <mergeCell ref="M48:M50"/>
    <mergeCell ref="B48:B50"/>
    <mergeCell ref="C48:C50"/>
    <mergeCell ref="E48:E50"/>
    <mergeCell ref="F48:F50"/>
    <mergeCell ref="G48:G50"/>
    <mergeCell ref="M45:M47"/>
    <mergeCell ref="Q48:Q50"/>
    <mergeCell ref="D49:D50"/>
    <mergeCell ref="H48:H50"/>
    <mergeCell ref="I48:I50"/>
    <mergeCell ref="O60:O62"/>
    <mergeCell ref="O63:O65"/>
    <mergeCell ref="O21:O23"/>
    <mergeCell ref="O27:O29"/>
    <mergeCell ref="O18:O20"/>
    <mergeCell ref="O45:O47"/>
    <mergeCell ref="O48:O50"/>
    <mergeCell ref="Q45:Q47"/>
    <mergeCell ref="D46:D47"/>
    <mergeCell ref="H45:H47"/>
    <mergeCell ref="I45:I47"/>
    <mergeCell ref="J45:J47"/>
    <mergeCell ref="K45:K47"/>
    <mergeCell ref="L45:L47"/>
    <mergeCell ref="N48:N50"/>
    <mergeCell ref="N45:N47"/>
    <mergeCell ref="M57:M59"/>
    <mergeCell ref="N57:N59"/>
    <mergeCell ref="O57:O59"/>
    <mergeCell ref="Q57:Q59"/>
    <mergeCell ref="P3:P5"/>
    <mergeCell ref="P6:P8"/>
    <mergeCell ref="P9:P11"/>
    <mergeCell ref="P12:P14"/>
    <mergeCell ref="P15:P17"/>
    <mergeCell ref="P18:P20"/>
    <mergeCell ref="P21:P23"/>
    <mergeCell ref="P24:P26"/>
    <mergeCell ref="P27:P29"/>
    <mergeCell ref="P60:P62"/>
    <mergeCell ref="P63:P65"/>
    <mergeCell ref="P30:P32"/>
    <mergeCell ref="P33:P35"/>
    <mergeCell ref="P36:P38"/>
    <mergeCell ref="P39:P41"/>
    <mergeCell ref="P42:P44"/>
    <mergeCell ref="P45:P47"/>
    <mergeCell ref="P48:P50"/>
    <mergeCell ref="P51:P53"/>
    <mergeCell ref="P54:P56"/>
  </mergeCells>
  <phoneticPr fontId="14" type="noConversion"/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eb71c3-421d-4d21-807e-3b55827ca493">
      <Terms xmlns="http://schemas.microsoft.com/office/infopath/2007/PartnerControls"/>
    </lcf76f155ced4ddcb4097134ff3c332f>
    <TaxCatchAll xmlns="99e864cb-ead7-4e71-a793-c3ad6259e2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C4A6F0E74B448AB9FD6630020AA6D" ma:contentTypeVersion="12" ma:contentTypeDescription="Create a new document." ma:contentTypeScope="" ma:versionID="91d660fa0c10c8cd10a66a6cc87f99e4">
  <xsd:schema xmlns:xsd="http://www.w3.org/2001/XMLSchema" xmlns:xs="http://www.w3.org/2001/XMLSchema" xmlns:p="http://schemas.microsoft.com/office/2006/metadata/properties" xmlns:ns2="60eb71c3-421d-4d21-807e-3b55827ca493" xmlns:ns3="99e864cb-ead7-4e71-a793-c3ad6259e21f" targetNamespace="http://schemas.microsoft.com/office/2006/metadata/properties" ma:root="true" ma:fieldsID="856534b782fc399a1fcadbb4e20014ef" ns2:_="" ns3:_="">
    <xsd:import namespace="60eb71c3-421d-4d21-807e-3b55827ca493"/>
    <xsd:import namespace="99e864cb-ead7-4e71-a793-c3ad6259e2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b71c3-421d-4d21-807e-3b55827c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2c9272b-0756-4734-ba34-ed682b8210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64cb-ead7-4e71-a793-c3ad6259e21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5735bb3-8098-4871-9efd-d8cc2139f75c}" ma:internalName="TaxCatchAll" ma:showField="CatchAllData" ma:web="99e864cb-ead7-4e71-a793-c3ad6259e2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B55D38-1E91-4A52-9668-681E0BCE53B0}">
  <ds:schemaRefs>
    <ds:schemaRef ds:uri="http://schemas.microsoft.com/office/2006/metadata/properties"/>
    <ds:schemaRef ds:uri="http://schemas.microsoft.com/office/infopath/2007/PartnerControls"/>
    <ds:schemaRef ds:uri="60eb71c3-421d-4d21-807e-3b55827ca493"/>
    <ds:schemaRef ds:uri="99e864cb-ead7-4e71-a793-c3ad6259e21f"/>
  </ds:schemaRefs>
</ds:datastoreItem>
</file>

<file path=customXml/itemProps2.xml><?xml version="1.0" encoding="utf-8"?>
<ds:datastoreItem xmlns:ds="http://schemas.openxmlformats.org/officeDocument/2006/customXml" ds:itemID="{35A28AD6-A016-48CD-8A6F-2C3978E3B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b71c3-421d-4d21-807e-3b55827ca493"/>
    <ds:schemaRef ds:uri="99e864cb-ead7-4e71-a793-c3ad6259e2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311836-3BA1-4C63-B4AB-92D30E161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Monitoraggio PdS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Fardin Alberto</dc:creator>
  <cp:keywords/>
  <dc:description/>
  <cp:lastModifiedBy>Persico Viviana</cp:lastModifiedBy>
  <cp:revision/>
  <dcterms:created xsi:type="dcterms:W3CDTF">2023-12-22T10:23:33Z</dcterms:created>
  <dcterms:modified xsi:type="dcterms:W3CDTF">2024-09-30T10:44:37Z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0x010100FCCC4A6F0E74B448AB9FD6630020AA6D</vt:lpwstr>
  </property>
  <property fmtid="{D5CDD505-2E9C-101B-9397-08002B2CF9AE}" pid="3" name="MediaServiceImageTags">
    <vt:lpwstr/>
  </property>
</Properties>
</file>